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05" windowWidth="15075" windowHeight="76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7" i="1"/>
  <c r="E6"/>
  <c r="K29" s="1"/>
  <c r="K31" s="1"/>
  <c r="D6"/>
  <c r="C11" s="1"/>
  <c r="E7"/>
  <c r="L28" l="1"/>
  <c r="J29"/>
  <c r="J31" s="1"/>
  <c r="M28"/>
  <c r="E8"/>
  <c r="D8"/>
  <c r="C12"/>
  <c r="O28" l="1"/>
  <c r="N28"/>
  <c r="J18"/>
  <c r="L29"/>
  <c r="N29" s="1"/>
  <c r="L30"/>
  <c r="N30" s="1"/>
  <c r="K19"/>
  <c r="M30"/>
  <c r="O30" s="1"/>
  <c r="M29"/>
  <c r="O29" s="1"/>
  <c r="D11"/>
  <c r="C13" s="1"/>
  <c r="D12"/>
  <c r="C14" s="1"/>
  <c r="K18"/>
  <c r="J19"/>
  <c r="E10"/>
  <c r="B8"/>
  <c r="L31" l="1"/>
  <c r="J37" s="1"/>
  <c r="M41" s="1"/>
  <c r="M31"/>
  <c r="M37" s="1"/>
  <c r="J33"/>
  <c r="J32"/>
  <c r="M32"/>
  <c r="K20"/>
  <c r="D10"/>
  <c r="J20"/>
  <c r="K22" s="1"/>
  <c r="C8"/>
  <c r="J40" l="1"/>
  <c r="J39"/>
  <c r="J26"/>
  <c r="K26" s="1"/>
  <c r="M33"/>
  <c r="M34"/>
  <c r="J34"/>
</calcChain>
</file>

<file path=xl/sharedStrings.xml><?xml version="1.0" encoding="utf-8"?>
<sst xmlns="http://schemas.openxmlformats.org/spreadsheetml/2006/main" count="46" uniqueCount="40">
  <si>
    <t>F1</t>
  </si>
  <si>
    <t>F2</t>
  </si>
  <si>
    <t>Fx</t>
  </si>
  <si>
    <t>Fy</t>
  </si>
  <si>
    <t>R</t>
  </si>
  <si>
    <t>|F|{N}</t>
  </si>
  <si>
    <t>q {o}</t>
  </si>
  <si>
    <t>Fx {N}</t>
  </si>
  <si>
    <t>Fy {N}</t>
  </si>
  <si>
    <t>Rx</t>
  </si>
  <si>
    <t>Ry</t>
  </si>
  <si>
    <t>Min</t>
  </si>
  <si>
    <t>Max</t>
  </si>
  <si>
    <t>X</t>
  </si>
  <si>
    <t>Y</t>
  </si>
  <si>
    <t>XY</t>
  </si>
  <si>
    <t>c</t>
  </si>
  <si>
    <t>a</t>
  </si>
  <si>
    <t>b</t>
  </si>
  <si>
    <t>x1</t>
  </si>
  <si>
    <t>y1</t>
  </si>
  <si>
    <t>x2</t>
  </si>
  <si>
    <t>y2</t>
  </si>
  <si>
    <t>i</t>
  </si>
  <si>
    <t>j</t>
  </si>
  <si>
    <t>Dot product</t>
  </si>
  <si>
    <t>sin law</t>
  </si>
  <si>
    <t>xx (.)</t>
  </si>
  <si>
    <t>yy (.)</t>
  </si>
  <si>
    <t>xx (..)</t>
  </si>
  <si>
    <t>yy (..)</t>
  </si>
  <si>
    <t>Min, Max</t>
  </si>
  <si>
    <t>Dif X</t>
  </si>
  <si>
    <t>Dif Y</t>
  </si>
  <si>
    <t>Max dif</t>
  </si>
  <si>
    <t>XX(.)</t>
  </si>
  <si>
    <t>YY(.)</t>
  </si>
  <si>
    <t>XX(..)</t>
  </si>
  <si>
    <t>YY(..)</t>
  </si>
  <si>
    <t>Vector Addition (a- Cartesian vector addition method, b- head-to-tail method)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</si>
</sst>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6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Border="1"/>
    <xf numFmtId="0" fontId="0" fillId="3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/>
    <xf numFmtId="0" fontId="0" fillId="3" borderId="10" xfId="0" applyFill="1" applyBorder="1"/>
    <xf numFmtId="2" fontId="0" fillId="3" borderId="10" xfId="0" applyNumberFormat="1" applyFill="1" applyBorder="1"/>
    <xf numFmtId="2" fontId="0" fillId="3" borderId="11" xfId="0" applyNumberFormat="1" applyFill="1" applyBorder="1"/>
    <xf numFmtId="2" fontId="0" fillId="3" borderId="20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0" fontId="0" fillId="3" borderId="24" xfId="0" applyFill="1" applyBorder="1"/>
    <xf numFmtId="0" fontId="0" fillId="3" borderId="25" xfId="0" applyFill="1" applyBorder="1"/>
    <xf numFmtId="2" fontId="0" fillId="3" borderId="25" xfId="0" applyNumberFormat="1" applyFill="1" applyBorder="1"/>
    <xf numFmtId="2" fontId="0" fillId="3" borderId="26" xfId="0" applyNumberFormat="1" applyFill="1" applyBorder="1"/>
    <xf numFmtId="0" fontId="0" fillId="3" borderId="1" xfId="0" applyFill="1" applyBorder="1"/>
    <xf numFmtId="0" fontId="5" fillId="3" borderId="1" xfId="0" applyFont="1" applyFill="1" applyBorder="1"/>
    <xf numFmtId="2" fontId="0" fillId="0" borderId="0" xfId="0" applyNumberFormat="1"/>
    <xf numFmtId="0" fontId="0" fillId="3" borderId="0" xfId="0" applyFill="1" applyBorder="1"/>
    <xf numFmtId="0" fontId="0" fillId="0" borderId="0" xfId="0" applyFill="1" applyBorder="1"/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4" borderId="12" xfId="0" applyNumberFormat="1" applyFill="1" applyBorder="1"/>
    <xf numFmtId="2" fontId="0" fillId="4" borderId="13" xfId="0" applyNumberFormat="1" applyFill="1" applyBorder="1"/>
    <xf numFmtId="2" fontId="0" fillId="4" borderId="6" xfId="0" applyNumberFormat="1" applyFill="1" applyBorder="1"/>
    <xf numFmtId="2" fontId="0" fillId="4" borderId="7" xfId="0" applyNumberForma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1" fillId="0" borderId="23" xfId="0" applyFont="1" applyBorder="1"/>
    <xf numFmtId="0" fontId="9" fillId="0" borderId="22" xfId="0" applyFont="1" applyBorder="1"/>
    <xf numFmtId="0" fontId="10" fillId="0" borderId="21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986351706036745"/>
          <c:y val="7.4548702245552642E-2"/>
          <c:w val="0.68772659667541813"/>
          <c:h val="0.79822506561679785"/>
        </c:manualLayout>
      </c:layout>
      <c:scatterChart>
        <c:scatterStyle val="lineMarker"/>
        <c:ser>
          <c:idx val="1"/>
          <c:order val="0"/>
          <c:tx>
            <c:v>F1</c:v>
          </c:tx>
          <c:spPr>
            <a:ln>
              <a:tailEnd type="triangle" w="med" len="med"/>
            </a:ln>
          </c:spPr>
          <c:marker>
            <c:symbol val="none"/>
          </c:marker>
          <c:xVal>
            <c:numRef>
              <c:f>Sheet1!$B$11:$C$11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103.92304845413264</c:v>
                </c:pt>
              </c:numCache>
            </c:numRef>
          </c:xVal>
          <c:yVal>
            <c:numRef>
              <c:f>Sheet1!$B$12:$C$12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59.999999999999993</c:v>
                </c:pt>
              </c:numCache>
            </c:numRef>
          </c:yVal>
        </c:ser>
        <c:ser>
          <c:idx val="2"/>
          <c:order val="1"/>
          <c:tx>
            <c:v>F2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Sheet1!$C$11:$D$11</c:f>
              <c:numCache>
                <c:formatCode>0.00</c:formatCode>
                <c:ptCount val="2"/>
                <c:pt idx="0">
                  <c:v>103.92304845413264</c:v>
                </c:pt>
                <c:pt idx="1">
                  <c:v>103.92304845413265</c:v>
                </c:pt>
              </c:numCache>
            </c:numRef>
          </c:xVal>
          <c:yVal>
            <c:numRef>
              <c:f>Sheet1!$C$12:$D$12</c:f>
              <c:numCache>
                <c:formatCode>0.00</c:formatCode>
                <c:ptCount val="2"/>
                <c:pt idx="0">
                  <c:v>59.999999999999993</c:v>
                </c:pt>
                <c:pt idx="1">
                  <c:v>360</c:v>
                </c:pt>
              </c:numCache>
            </c:numRef>
          </c:yVal>
        </c:ser>
        <c:ser>
          <c:idx val="0"/>
          <c:order val="2"/>
          <c:tx>
            <c:v>R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Sheet1!$B$13:$C$13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103.92304845413265</c:v>
                </c:pt>
              </c:numCache>
            </c:numRef>
          </c:xVal>
          <c:yVal>
            <c:numRef>
              <c:f>Sheet1!$B$14:$C$14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360</c:v>
                </c:pt>
              </c:numCache>
            </c:numRef>
          </c:yVal>
        </c:ser>
        <c:ser>
          <c:idx val="3"/>
          <c:order val="3"/>
          <c:tx>
            <c:v>.</c:v>
          </c:tx>
          <c:spPr>
            <a:ln>
              <a:noFill/>
            </a:ln>
          </c:spPr>
          <c:marker>
            <c:symbol val="none"/>
          </c:marker>
          <c:xVal>
            <c:numRef>
              <c:f>Sheet1!$I$40:$J$40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360</c:v>
                </c:pt>
              </c:numCache>
            </c:numRef>
          </c:xVal>
          <c:yVal>
            <c:numRef>
              <c:f>Sheet1!$I$41:$J$41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..</c:v>
          </c:tx>
          <c:spPr>
            <a:ln>
              <a:noFill/>
            </a:ln>
          </c:spPr>
          <c:marker>
            <c:symbol val="none"/>
          </c:marker>
          <c:xVal>
            <c:numRef>
              <c:f>Sheet1!$L$40:$M$40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Sheet1!$L$41:$M$41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axId val="68595712"/>
        <c:axId val="68597248"/>
      </c:scatterChart>
      <c:valAx>
        <c:axId val="68595712"/>
        <c:scaling>
          <c:orientation val="minMax"/>
        </c:scaling>
        <c:axPos val="b"/>
        <c:numFmt formatCode="General" sourceLinked="1"/>
        <c:tickLblPos val="nextTo"/>
        <c:crossAx val="68597248"/>
        <c:crosses val="autoZero"/>
        <c:crossBetween val="midCat"/>
      </c:valAx>
      <c:valAx>
        <c:axId val="68597248"/>
        <c:scaling>
          <c:orientation val="minMax"/>
        </c:scaling>
        <c:axPos val="l"/>
        <c:majorGridlines/>
        <c:numFmt formatCode="#,##0.00" sourceLinked="0"/>
        <c:tickLblPos val="nextTo"/>
        <c:crossAx val="68595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F1x</c:v>
          </c:tx>
          <c:spPr>
            <a:ln>
              <a:solidFill>
                <a:srgbClr val="4F81BD">
                  <a:shade val="95000"/>
                  <a:satMod val="105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Sheet1!$B$11:$C$11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103.92304845413264</c:v>
                </c:pt>
              </c:numCache>
            </c:numRef>
          </c:xVal>
          <c:yVal>
            <c:numRef>
              <c:f>Sheet1!$B$10:$C$10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F2x</c:v>
          </c:tx>
          <c:spPr>
            <a:ln>
              <a:solidFill>
                <a:sysClr val="windowText" lastClr="000000"/>
              </a:solidFill>
              <a:tailEnd type="triangle"/>
            </a:ln>
          </c:spPr>
          <c:marker>
            <c:symbol val="none"/>
          </c:marker>
          <c:xVal>
            <c:numRef>
              <c:f>Sheet1!$C$11:$D$11</c:f>
              <c:numCache>
                <c:formatCode>0.00</c:formatCode>
                <c:ptCount val="2"/>
                <c:pt idx="0">
                  <c:v>103.92304845413264</c:v>
                </c:pt>
                <c:pt idx="1">
                  <c:v>103.92304845413265</c:v>
                </c:pt>
              </c:numCache>
            </c:numRef>
          </c:xVal>
          <c:yVal>
            <c:numRef>
              <c:f>Sheet1!$B$10:$C$10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F1y</c:v>
          </c:tx>
          <c:spPr>
            <a:ln>
              <a:tailEnd type="triangle"/>
            </a:ln>
          </c:spPr>
          <c:marker>
            <c:symbol val="none"/>
          </c:marker>
          <c:xVal>
            <c:numRef>
              <c:f>Sheet1!$D$10:$E$10</c:f>
              <c:numCache>
                <c:formatCode>0.00</c:formatCode>
                <c:ptCount val="2"/>
                <c:pt idx="0">
                  <c:v>103.92304845413265</c:v>
                </c:pt>
                <c:pt idx="1">
                  <c:v>103.92304845413265</c:v>
                </c:pt>
              </c:numCache>
            </c:numRef>
          </c:xVal>
          <c:yVal>
            <c:numRef>
              <c:f>Sheet1!$B$12:$C$12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59.999999999999993</c:v>
                </c:pt>
              </c:numCache>
            </c:numRef>
          </c:yVal>
        </c:ser>
        <c:ser>
          <c:idx val="3"/>
          <c:order val="3"/>
          <c:tx>
            <c:v>F2y</c:v>
          </c:tx>
          <c:spPr>
            <a:ln>
              <a:solidFill>
                <a:sysClr val="windowText" lastClr="000000"/>
              </a:solidFill>
              <a:tailEnd type="triangle"/>
            </a:ln>
          </c:spPr>
          <c:marker>
            <c:symbol val="none"/>
          </c:marker>
          <c:xVal>
            <c:numRef>
              <c:f>Sheet1!$D$10:$E$10</c:f>
              <c:numCache>
                <c:formatCode>0.00</c:formatCode>
                <c:ptCount val="2"/>
                <c:pt idx="0">
                  <c:v>103.92304845413265</c:v>
                </c:pt>
                <c:pt idx="1">
                  <c:v>103.92304845413265</c:v>
                </c:pt>
              </c:numCache>
            </c:numRef>
          </c:xVal>
          <c:yVal>
            <c:numRef>
              <c:f>Sheet1!$C$12:$D$12</c:f>
              <c:numCache>
                <c:formatCode>0.00</c:formatCode>
                <c:ptCount val="2"/>
                <c:pt idx="0">
                  <c:v>59.999999999999993</c:v>
                </c:pt>
                <c:pt idx="1">
                  <c:v>360</c:v>
                </c:pt>
              </c:numCache>
            </c:numRef>
          </c:yVal>
        </c:ser>
        <c:ser>
          <c:idx val="4"/>
          <c:order val="4"/>
          <c:tx>
            <c:v>R</c:v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Sheet1!$B$13:$C$13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103.92304845413265</c:v>
                </c:pt>
              </c:numCache>
            </c:numRef>
          </c:xVal>
          <c:yVal>
            <c:numRef>
              <c:f>Sheet1!$B$14:$C$14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360</c:v>
                </c:pt>
              </c:numCache>
            </c:numRef>
          </c:yVal>
        </c:ser>
        <c:ser>
          <c:idx val="5"/>
          <c:order val="5"/>
          <c:tx>
            <c:v>.</c:v>
          </c:tx>
          <c:spPr>
            <a:ln>
              <a:noFill/>
            </a:ln>
          </c:spPr>
          <c:marker>
            <c:symbol val="none"/>
          </c:marker>
          <c:xVal>
            <c:numRef>
              <c:f>Sheet1!$J$22:$K$22</c:f>
              <c:numCache>
                <c:formatCode>0.00</c:formatCod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Sheet1!$J$23:$K$23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6"/>
          <c:order val="6"/>
          <c:tx>
            <c:v>..</c:v>
          </c:tx>
          <c:spPr>
            <a:ln>
              <a:noFill/>
            </a:ln>
          </c:spPr>
          <c:marker>
            <c:symbol val="none"/>
          </c:marker>
          <c:xVal>
            <c:numRef>
              <c:f>Sheet1!$J$25:$K$25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Sheet1!$J$26:$K$26</c:f>
              <c:numCache>
                <c:formatCode>0.00</c:formatCode>
                <c:ptCount val="2"/>
                <c:pt idx="0">
                  <c:v>1.83772268236293E-14</c:v>
                </c:pt>
                <c:pt idx="1">
                  <c:v>360</c:v>
                </c:pt>
              </c:numCache>
            </c:numRef>
          </c:yVal>
        </c:ser>
        <c:axId val="69449216"/>
        <c:axId val="69450752"/>
      </c:scatterChart>
      <c:valAx>
        <c:axId val="69449216"/>
        <c:scaling>
          <c:orientation val="minMax"/>
        </c:scaling>
        <c:axPos val="b"/>
        <c:numFmt formatCode="General" sourceLinked="1"/>
        <c:tickLblPos val="nextTo"/>
        <c:crossAx val="69450752"/>
        <c:crosses val="autoZero"/>
        <c:crossBetween val="midCat"/>
      </c:valAx>
      <c:valAx>
        <c:axId val="69450752"/>
        <c:scaling>
          <c:orientation val="minMax"/>
        </c:scaling>
        <c:axPos val="l"/>
        <c:majorGridlines/>
        <c:numFmt formatCode="General" sourceLinked="1"/>
        <c:tickLblPos val="nextTo"/>
        <c:crossAx val="69449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2</xdr:rowOff>
    </xdr:from>
    <xdr:to>
      <xdr:col>2</xdr:col>
      <xdr:colOff>333375</xdr:colOff>
      <xdr:row>4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2"/>
          <a:ext cx="676275" cy="57149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142875</xdr:colOff>
      <xdr:row>1</xdr:row>
      <xdr:rowOff>180975</xdr:rowOff>
    </xdr:from>
    <xdr:to>
      <xdr:col>3</xdr:col>
      <xdr:colOff>495300</xdr:colOff>
      <xdr:row>3</xdr:row>
      <xdr:rowOff>104775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1675" y="180975"/>
          <a:ext cx="352425" cy="304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1</xdr:row>
      <xdr:rowOff>85725</xdr:rowOff>
    </xdr:from>
    <xdr:to>
      <xdr:col>4</xdr:col>
      <xdr:colOff>381000</xdr:colOff>
      <xdr:row>3</xdr:row>
      <xdr:rowOff>28575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52700" y="85725"/>
          <a:ext cx="266700" cy="323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304800</xdr:colOff>
      <xdr:row>30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</xdr:colOff>
      <xdr:row>1</xdr:row>
      <xdr:rowOff>133350</xdr:rowOff>
    </xdr:from>
    <xdr:to>
      <xdr:col>12</xdr:col>
      <xdr:colOff>323850</xdr:colOff>
      <xdr:row>16</xdr:row>
      <xdr:rowOff>19050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9525</xdr:colOff>
      <xdr:row>31</xdr:row>
      <xdr:rowOff>85725</xdr:rowOff>
    </xdr:from>
    <xdr:to>
      <xdr:col>7</xdr:col>
      <xdr:colOff>285750</xdr:colOff>
      <xdr:row>39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57525" y="5800725"/>
          <a:ext cx="1495425" cy="1504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C6" sqref="C6"/>
    </sheetView>
  </sheetViews>
  <sheetFormatPr defaultRowHeight="15"/>
  <sheetData>
    <row r="1" spans="1:12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>
      <c r="B2" s="50"/>
      <c r="C2" s="50"/>
      <c r="D2" s="50"/>
      <c r="E2" s="50"/>
    </row>
    <row r="3" spans="1:12">
      <c r="B3" s="50"/>
      <c r="C3" s="50"/>
      <c r="D3" s="50"/>
      <c r="E3" s="50"/>
    </row>
    <row r="4" spans="1:12">
      <c r="B4" s="50"/>
      <c r="C4" s="50"/>
      <c r="D4" s="52"/>
      <c r="E4" s="52"/>
    </row>
    <row r="5" spans="1:12">
      <c r="A5" s="2"/>
      <c r="B5" s="3" t="s">
        <v>5</v>
      </c>
      <c r="C5" s="4" t="s">
        <v>6</v>
      </c>
      <c r="D5" s="3" t="s">
        <v>7</v>
      </c>
      <c r="E5" s="3" t="s">
        <v>8</v>
      </c>
    </row>
    <row r="6" spans="1:12">
      <c r="A6" s="6" t="s">
        <v>0</v>
      </c>
      <c r="B6" s="13">
        <v>120</v>
      </c>
      <c r="C6" s="14">
        <v>30</v>
      </c>
      <c r="D6" s="8">
        <f>IF(ABS(B6*COS(C6*PI()/180))&lt;=0.001,0,B6*COS(C6*PI()/180))</f>
        <v>103.92304845413264</v>
      </c>
      <c r="E6" s="9">
        <f>IF(ABS(B6*SIN(C6*PI()/180))&lt;0.001,0,B6*SIN(C6*PI()/180))</f>
        <v>59.999999999999993</v>
      </c>
    </row>
    <row r="7" spans="1:12">
      <c r="A7" s="7" t="s">
        <v>1</v>
      </c>
      <c r="B7" s="13">
        <v>300</v>
      </c>
      <c r="C7" s="13">
        <v>90</v>
      </c>
      <c r="D7" s="10">
        <f>B7*COS(C7*PI()/180)</f>
        <v>1.83772268236293E-14</v>
      </c>
      <c r="E7" s="11">
        <f>B7*SIN(C7*PI()/180)</f>
        <v>300</v>
      </c>
    </row>
    <row r="8" spans="1:12">
      <c r="A8" s="5" t="s">
        <v>4</v>
      </c>
      <c r="B8" s="37">
        <f>SQRT(D8^2+E8^2)</f>
        <v>374.69987990390388</v>
      </c>
      <c r="C8" s="37">
        <f>IF(B8=0,0,IF(AND(D8&gt;0,E8&gt;=0),ASIN(E8/B8)*180/PI(),IF(AND(D8&gt;0,E8&lt;0),360+ASIN(E8/B8)*180/PI(),IF(AND(D8&gt;0,E8&lt;0),180-ASIN(E8/B8),180-ASIN(E8/B8)*180/PI()))))</f>
        <v>73.897886248014004</v>
      </c>
      <c r="D8" s="38">
        <f>IF(ABS(D6+D7)&lt;0.001,0,D6+D7)</f>
        <v>103.92304845413265</v>
      </c>
      <c r="E8" s="38">
        <f>IF(ABS(E6+E7)&lt;0.0001,0,E6+E7)</f>
        <v>360</v>
      </c>
    </row>
    <row r="9" spans="1:12">
      <c r="D9" s="1"/>
    </row>
    <row r="10" spans="1:12">
      <c r="A10" s="32"/>
      <c r="B10" s="32">
        <v>0</v>
      </c>
      <c r="C10" s="32">
        <v>0</v>
      </c>
      <c r="D10" s="26">
        <f>D11</f>
        <v>103.92304845413265</v>
      </c>
      <c r="E10" s="26">
        <f>D11</f>
        <v>103.92304845413265</v>
      </c>
    </row>
    <row r="11" spans="1:12">
      <c r="A11" s="32" t="s">
        <v>2</v>
      </c>
      <c r="B11" s="32">
        <v>0</v>
      </c>
      <c r="C11" s="26">
        <f>D6</f>
        <v>103.92304845413264</v>
      </c>
      <c r="D11" s="26">
        <f>D8</f>
        <v>103.92304845413265</v>
      </c>
      <c r="E11" s="32"/>
    </row>
    <row r="12" spans="1:12">
      <c r="A12" s="32" t="s">
        <v>3</v>
      </c>
      <c r="B12" s="32">
        <v>0</v>
      </c>
      <c r="C12" s="26">
        <f>E6</f>
        <v>59.999999999999993</v>
      </c>
      <c r="D12" s="26">
        <f>E8</f>
        <v>360</v>
      </c>
      <c r="E12" s="32"/>
    </row>
    <row r="13" spans="1:12">
      <c r="A13" s="33" t="s">
        <v>9</v>
      </c>
      <c r="B13" s="32">
        <v>0</v>
      </c>
      <c r="C13" s="26">
        <f>D11</f>
        <v>103.92304845413265</v>
      </c>
      <c r="D13" s="32"/>
      <c r="E13" s="32"/>
    </row>
    <row r="14" spans="1:12">
      <c r="A14" s="33" t="s">
        <v>10</v>
      </c>
      <c r="B14" s="32">
        <v>0</v>
      </c>
      <c r="C14" s="26">
        <f>D12</f>
        <v>360</v>
      </c>
      <c r="D14" s="32"/>
      <c r="E14" s="32"/>
    </row>
    <row r="17" spans="9:15">
      <c r="I17" s="32"/>
      <c r="J17" s="32" t="s">
        <v>11</v>
      </c>
      <c r="K17" s="32" t="s">
        <v>12</v>
      </c>
    </row>
    <row r="18" spans="9:15">
      <c r="I18" s="32" t="s">
        <v>13</v>
      </c>
      <c r="J18" s="26">
        <f>IF(D6&lt;=D7,IF(D6&lt;=D8,D6,IF(D8&lt;=D7,D8,D7)),IF(D7&lt;=D8,D7,D8))</f>
        <v>1.83772268236293E-14</v>
      </c>
      <c r="K18" s="26">
        <f>IF(D6&gt;=D7,IF(D6&gt;=D8,D6,IF(D8&gt;=D7,D8,D7)),IF(D7&gt;=D8,D7,D8))</f>
        <v>103.92304845413264</v>
      </c>
    </row>
    <row r="19" spans="9:15">
      <c r="I19" s="32" t="s">
        <v>14</v>
      </c>
      <c r="J19" s="26">
        <f>IF(E6&lt;=E7,IF(E6&lt;=E8,E6,IF(E8&lt;=E7,E8,E7)),IF(E7&lt;=E8,E7,E8))</f>
        <v>59.999999999999993</v>
      </c>
      <c r="K19" s="26">
        <f>IF(E6&gt;=E7,IF(E6&gt;=E8,E6,IF(E8&gt;=E7,E8,E7)),IF(E7&gt;=E8,E7,E8))</f>
        <v>360</v>
      </c>
    </row>
    <row r="20" spans="9:15">
      <c r="I20" s="32" t="s">
        <v>15</v>
      </c>
      <c r="J20" s="26">
        <f>IF(J18&lt;=J19,J18,J19)</f>
        <v>1.83772268236293E-14</v>
      </c>
      <c r="K20" s="26">
        <f>IF(K18&gt;=K19,K18,K19)</f>
        <v>360</v>
      </c>
      <c r="L20" s="34"/>
    </row>
    <row r="22" spans="9:15">
      <c r="I22" s="35" t="s">
        <v>27</v>
      </c>
      <c r="J22" s="34">
        <v>0</v>
      </c>
      <c r="K22" s="34">
        <f>MAX(K20,ABS(J20))</f>
        <v>360</v>
      </c>
    </row>
    <row r="23" spans="9:15">
      <c r="I23" s="35" t="s">
        <v>28</v>
      </c>
      <c r="J23">
        <v>0</v>
      </c>
      <c r="K23">
        <v>0</v>
      </c>
    </row>
    <row r="25" spans="9:15">
      <c r="I25" s="35" t="s">
        <v>29</v>
      </c>
      <c r="J25">
        <v>0</v>
      </c>
      <c r="K25">
        <v>0</v>
      </c>
    </row>
    <row r="26" spans="9:15" ht="15.75" thickBot="1">
      <c r="I26" s="35" t="s">
        <v>30</v>
      </c>
      <c r="J26" s="34">
        <f>J20</f>
        <v>1.83772268236293E-14</v>
      </c>
      <c r="K26" s="34">
        <f>MAX(K20,ABS(J20))+J26</f>
        <v>360</v>
      </c>
    </row>
    <row r="27" spans="9:15" ht="15.75" thickBot="1">
      <c r="I27" s="17"/>
      <c r="J27" s="18" t="s">
        <v>19</v>
      </c>
      <c r="K27" s="19" t="s">
        <v>20</v>
      </c>
      <c r="L27" s="19" t="s">
        <v>21</v>
      </c>
      <c r="M27" s="20" t="s">
        <v>22</v>
      </c>
      <c r="N27" s="15" t="s">
        <v>23</v>
      </c>
      <c r="O27" s="16" t="s">
        <v>24</v>
      </c>
    </row>
    <row r="28" spans="9:15">
      <c r="I28" s="48" t="s">
        <v>0</v>
      </c>
      <c r="J28" s="21">
        <v>0</v>
      </c>
      <c r="K28" s="22">
        <v>0</v>
      </c>
      <c r="L28" s="23">
        <f>D6</f>
        <v>103.92304845413264</v>
      </c>
      <c r="M28" s="24">
        <f>E6</f>
        <v>59.999999999999993</v>
      </c>
      <c r="N28" s="40">
        <f t="shared" ref="N28:O30" si="0">L28-J28</f>
        <v>103.92304845413264</v>
      </c>
      <c r="O28" s="41">
        <f t="shared" si="0"/>
        <v>59.999999999999993</v>
      </c>
    </row>
    <row r="29" spans="9:15">
      <c r="I29" s="47" t="s">
        <v>1</v>
      </c>
      <c r="J29" s="25">
        <f>D6</f>
        <v>103.92304845413264</v>
      </c>
      <c r="K29" s="26">
        <f>E6</f>
        <v>59.999999999999993</v>
      </c>
      <c r="L29" s="26">
        <f>D8</f>
        <v>103.92304845413265</v>
      </c>
      <c r="M29" s="27">
        <f>E8</f>
        <v>360</v>
      </c>
      <c r="N29" s="42">
        <f t="shared" si="0"/>
        <v>0</v>
      </c>
      <c r="O29" s="43">
        <f t="shared" si="0"/>
        <v>300</v>
      </c>
    </row>
    <row r="30" spans="9:15" ht="15.75" thickBot="1">
      <c r="I30" s="46" t="s">
        <v>4</v>
      </c>
      <c r="J30" s="28">
        <v>0</v>
      </c>
      <c r="K30" s="29">
        <v>0</v>
      </c>
      <c r="L30" s="30">
        <f>D8</f>
        <v>103.92304845413265</v>
      </c>
      <c r="M30" s="31">
        <f>E8</f>
        <v>360</v>
      </c>
      <c r="N30" s="44">
        <f t="shared" si="0"/>
        <v>103.92304845413265</v>
      </c>
      <c r="O30" s="45">
        <f t="shared" si="0"/>
        <v>360</v>
      </c>
    </row>
    <row r="31" spans="9:15">
      <c r="I31" s="36" t="s">
        <v>31</v>
      </c>
      <c r="J31">
        <f>MIN(J28:J30)</f>
        <v>0</v>
      </c>
      <c r="K31">
        <f>MIN(K28:K30)</f>
        <v>0</v>
      </c>
      <c r="L31" s="34">
        <f>MAX(L28:L30)</f>
        <v>103.92304845413265</v>
      </c>
      <c r="M31" s="34">
        <f>MAX(M28:M30)</f>
        <v>360</v>
      </c>
    </row>
    <row r="32" spans="9:15">
      <c r="I32" s="2" t="s">
        <v>16</v>
      </c>
      <c r="J32" s="39">
        <f>(ACOS((-N28*N29-O28*O29)/(B6*B7))*180/PI())</f>
        <v>119.99999999999999</v>
      </c>
      <c r="L32" s="2" t="s">
        <v>16</v>
      </c>
      <c r="M32" s="39">
        <f>(ACOS((-N28*N29-O28*O29)/(B6*B7))*180/PI())</f>
        <v>119.99999999999999</v>
      </c>
    </row>
    <row r="33" spans="4:13">
      <c r="D33" s="12"/>
      <c r="E33" s="12"/>
      <c r="F33" s="12"/>
      <c r="I33" s="2" t="s">
        <v>17</v>
      </c>
      <c r="J33" s="39">
        <f>(ACOS((N29*N30+O29*O30)/(B7*B8))*180/PI())</f>
        <v>16.102113751986</v>
      </c>
      <c r="L33" s="2" t="s">
        <v>17</v>
      </c>
      <c r="M33" s="39">
        <f>(ASIN(SIN(M32*PI()/180)*B6/B8))*180/PI()</f>
        <v>16.102113751986014</v>
      </c>
    </row>
    <row r="34" spans="4:13">
      <c r="D34" s="12"/>
      <c r="E34" s="12"/>
      <c r="F34" s="12"/>
      <c r="I34" s="2" t="s">
        <v>18</v>
      </c>
      <c r="J34" s="39">
        <f>180-J32-J33</f>
        <v>43.897886248014018</v>
      </c>
      <c r="L34" s="2" t="s">
        <v>18</v>
      </c>
      <c r="M34" s="39">
        <f>(ASIN(SIN(M32*PI()/180)*B7/B8))*180/PI()</f>
        <v>43.89788624801399</v>
      </c>
    </row>
    <row r="35" spans="4:13">
      <c r="D35" s="12"/>
      <c r="E35" s="12"/>
      <c r="F35" s="12"/>
      <c r="I35" s="51" t="s">
        <v>25</v>
      </c>
      <c r="J35" s="51"/>
      <c r="L35" s="51" t="s">
        <v>26</v>
      </c>
      <c r="M35" s="51"/>
    </row>
    <row r="36" spans="4:13">
      <c r="D36" s="12"/>
      <c r="E36" s="12"/>
      <c r="F36" s="12"/>
    </row>
    <row r="37" spans="4:13">
      <c r="D37" s="12"/>
      <c r="E37" s="12"/>
      <c r="F37" s="12"/>
      <c r="I37" t="s">
        <v>32</v>
      </c>
      <c r="J37" s="34">
        <f>L31-J31</f>
        <v>103.92304845413265</v>
      </c>
      <c r="L37" t="s">
        <v>33</v>
      </c>
      <c r="M37" s="34">
        <f>M31-K31</f>
        <v>360</v>
      </c>
    </row>
    <row r="38" spans="4:13">
      <c r="D38" s="12"/>
      <c r="E38" s="12"/>
      <c r="F38" s="12"/>
    </row>
    <row r="39" spans="4:13">
      <c r="D39" s="12"/>
      <c r="E39" s="12"/>
      <c r="F39" s="12"/>
      <c r="I39" t="s">
        <v>34</v>
      </c>
      <c r="J39" s="34">
        <f>MAX(M37,J37)</f>
        <v>360</v>
      </c>
    </row>
    <row r="40" spans="4:13">
      <c r="D40" s="12"/>
      <c r="E40" s="12"/>
      <c r="F40" s="12"/>
      <c r="H40" t="s">
        <v>35</v>
      </c>
      <c r="I40">
        <v>0</v>
      </c>
      <c r="J40" s="34">
        <f>IF(M37&gt;J37,L31+M37-J37,0)</f>
        <v>360</v>
      </c>
      <c r="K40" t="s">
        <v>37</v>
      </c>
      <c r="L40">
        <v>0</v>
      </c>
      <c r="M40">
        <v>0</v>
      </c>
    </row>
    <row r="41" spans="4:13">
      <c r="H41" t="s">
        <v>36</v>
      </c>
      <c r="I41">
        <v>0</v>
      </c>
      <c r="J41">
        <v>0</v>
      </c>
      <c r="K41" t="s">
        <v>38</v>
      </c>
      <c r="L41">
        <v>0</v>
      </c>
      <c r="M41">
        <f>IF(J37&gt;M37,M31+J37-M37,0)</f>
        <v>0</v>
      </c>
    </row>
  </sheetData>
  <sheetProtection password="CA2D" sheet="1" objects="1" scenarios="1" selectLockedCells="1"/>
  <mergeCells count="6">
    <mergeCell ref="A1:L1"/>
    <mergeCell ref="I35:J35"/>
    <mergeCell ref="L35:M35"/>
    <mergeCell ref="B2:C4"/>
    <mergeCell ref="D2:D4"/>
    <mergeCell ref="E2:E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2010-06-12T14:51:53Z</dcterms:created>
  <dcterms:modified xsi:type="dcterms:W3CDTF">2010-07-08T11:10:41Z</dcterms:modified>
</cp:coreProperties>
</file>